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rrow/Desktop/"/>
    </mc:Choice>
  </mc:AlternateContent>
  <xr:revisionPtr revIDLastSave="0" documentId="8_{8AB24209-58FF-9845-A967-FF3E6ADA7002}" xr6:coauthVersionLast="45" xr6:coauthVersionMax="45" xr10:uidLastSave="{00000000-0000-0000-0000-000000000000}"/>
  <bookViews>
    <workbookView xWindow="38400" yWindow="-2600" windowWidth="25600" windowHeight="28340" xr2:uid="{C5F4036C-FF94-4B4C-8BEF-E58949F00BCE}"/>
    <workbookView xWindow="64000" yWindow="-2600" windowWidth="25600" windowHeight="28340" activeTab="1" xr2:uid="{91AB1C3F-4D44-CB4B-B870-5DA8329D9986}"/>
  </bookViews>
  <sheets>
    <sheet name="WORKSHEET" sheetId="1" r:id="rId1"/>
    <sheet name="STAFFING" sheetId="2" r:id="rId2"/>
  </sheets>
  <definedNames>
    <definedName name="ARROW">#REF!</definedName>
    <definedName name="CHECK_AVERAGE">#REF!</definedName>
    <definedName name="PERCENTAG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J13" i="2" s="1"/>
  <c r="E20" i="2"/>
  <c r="J12" i="2"/>
  <c r="F6" i="2"/>
  <c r="F7" i="2"/>
  <c r="F8" i="2"/>
  <c r="F9" i="2"/>
  <c r="F10" i="2"/>
  <c r="F11" i="2"/>
  <c r="F12" i="2"/>
  <c r="F13" i="2"/>
  <c r="F14" i="2"/>
  <c r="F15" i="2"/>
  <c r="F16" i="2"/>
  <c r="F17" i="2"/>
  <c r="F5" i="2"/>
  <c r="I44" i="1"/>
  <c r="G44" i="1"/>
  <c r="I45" i="1"/>
  <c r="I46" i="1"/>
  <c r="I47" i="1"/>
  <c r="I48" i="1"/>
  <c r="I49" i="1"/>
  <c r="I50" i="1"/>
  <c r="I51" i="1"/>
  <c r="I52" i="1"/>
  <c r="I53" i="1"/>
  <c r="I54" i="1"/>
  <c r="J44" i="1" l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45" i="1"/>
  <c r="J45" i="1" l="1"/>
  <c r="G45" i="1" s="1"/>
  <c r="G46" i="1" s="1"/>
  <c r="G47" i="1" s="1"/>
  <c r="G48" i="1" s="1"/>
  <c r="G49" i="1" s="1"/>
  <c r="G50" i="1" s="1"/>
  <c r="G51" i="1" s="1"/>
  <c r="G52" i="1" s="1"/>
  <c r="G53" i="1" s="1"/>
  <c r="G54" i="1" s="1"/>
</calcChain>
</file>

<file path=xl/sharedStrings.xml><?xml version="1.0" encoding="utf-8"?>
<sst xmlns="http://schemas.openxmlformats.org/spreadsheetml/2006/main" count="149" uniqueCount="94">
  <si>
    <t>Marketing</t>
  </si>
  <si>
    <t>Utilities</t>
  </si>
  <si>
    <t>G&amp;A</t>
  </si>
  <si>
    <t>Breakfast</t>
  </si>
  <si>
    <t>Lunch</t>
  </si>
  <si>
    <t>Dinner</t>
  </si>
  <si>
    <t>Week 1</t>
  </si>
  <si>
    <t>Week 2</t>
  </si>
  <si>
    <t>Week 3</t>
  </si>
  <si>
    <t>Week 4</t>
  </si>
  <si>
    <t>(#) / day</t>
  </si>
  <si>
    <t>STEP 1</t>
  </si>
  <si>
    <t>STEP 2</t>
  </si>
  <si>
    <t>STEP 3</t>
  </si>
  <si>
    <t>($) / guest</t>
  </si>
  <si>
    <t>Pre-Covid Check Averages</t>
  </si>
  <si>
    <t># of Days Open per Week</t>
  </si>
  <si>
    <t>Bar</t>
  </si>
  <si>
    <t>Pre-Covid Daily Cover Counts</t>
  </si>
  <si>
    <t xml:space="preserve">Input Pre-Covid Daily Averages </t>
  </si>
  <si>
    <t>Monthly Fixed Costs</t>
  </si>
  <si>
    <t>Rent, Taxes, CAM</t>
  </si>
  <si>
    <t>Occupancy</t>
  </si>
  <si>
    <t>days / week</t>
  </si>
  <si>
    <t>($) / month</t>
  </si>
  <si>
    <t>Operating Expense</t>
  </si>
  <si>
    <t>($) / week</t>
  </si>
  <si>
    <t>R&amp;M</t>
  </si>
  <si>
    <t>Contracts, Supplies, Linens, Services</t>
  </si>
  <si>
    <t>Digital, Promos,, To-Go Menus, PR</t>
  </si>
  <si>
    <t>Gas, Water, Electric, Trash, Recycling</t>
  </si>
  <si>
    <t>Credit Cards, Legal, Dues &amp; Fees</t>
  </si>
  <si>
    <t>Repairs, FF&amp;E, MEP</t>
  </si>
  <si>
    <t>Prime Costs</t>
  </si>
  <si>
    <t>Cost of Goods Sold</t>
  </si>
  <si>
    <t>(%) of Sales</t>
  </si>
  <si>
    <t>Reserve Capital</t>
  </si>
  <si>
    <t>Additional Funds</t>
  </si>
  <si>
    <t>total ($)</t>
  </si>
  <si>
    <t>Estimate Fixed Expenditures</t>
  </si>
  <si>
    <t>Input COGS, Labor and Cash on Hand</t>
  </si>
  <si>
    <t>Capital</t>
  </si>
  <si>
    <t>Revenue</t>
  </si>
  <si>
    <t>Week 5</t>
  </si>
  <si>
    <t>Week 6</t>
  </si>
  <si>
    <t>Week 7</t>
  </si>
  <si>
    <t>Week 8</t>
  </si>
  <si>
    <t>Week 9</t>
  </si>
  <si>
    <t>Week 10</t>
  </si>
  <si>
    <t>Expense</t>
  </si>
  <si>
    <t>Profit/Loss</t>
  </si>
  <si>
    <t>Capital and Expense</t>
  </si>
  <si>
    <t>% of Pre Covid Sales</t>
  </si>
  <si>
    <r>
      <rPr>
        <b/>
        <sz val="10"/>
        <color theme="1"/>
        <rFont val="Calibri (Body)"/>
      </rPr>
      <t xml:space="preserve">(%) Pre Covid Sales 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 tint="0.34998626667073579"/>
        <rFont val="Calibri (Body)"/>
      </rPr>
      <t>(Adjust for anticipated business flow)</t>
    </r>
  </si>
  <si>
    <t>INSTRUCTIONS</t>
  </si>
  <si>
    <t>KEY METRICS</t>
  </si>
  <si>
    <t>CAPITAL MANAGEMENT</t>
  </si>
  <si>
    <t>STEP 4</t>
  </si>
  <si>
    <t>Input your  average daily pre-covid checks, cover counts and days open to build your sales baseline</t>
  </si>
  <si>
    <t>Estimate your monthly expenditures that you must pay to maintain operations</t>
  </si>
  <si>
    <t>Adjust your anticipated sales recovery by week and review your capital needs</t>
  </si>
  <si>
    <t>Adjust your sales performance</t>
  </si>
  <si>
    <t>Other</t>
  </si>
  <si>
    <t>Other monthly expenses or expenditures</t>
  </si>
  <si>
    <t>Minimum FOH Labor*</t>
  </si>
  <si>
    <t>Minimum BOH Labor*</t>
  </si>
  <si>
    <t>Pre-Opening Expenditures</t>
  </si>
  <si>
    <t>Input your average cost of goods sold as a percentage of sales, the minimum weekly labor and available resources</t>
  </si>
  <si>
    <t>Pre Opening Week</t>
  </si>
  <si>
    <t>Position</t>
  </si>
  <si>
    <t>(Hrs) / Week</t>
  </si>
  <si>
    <t>Total</t>
  </si>
  <si>
    <t>MINIMUM STAFFING WORKSHEEET</t>
  </si>
  <si>
    <t>HOURLY</t>
  </si>
  <si>
    <t>SALARY</t>
  </si>
  <si>
    <t>Annual Salary</t>
  </si>
  <si>
    <t>FRONT OF HOUSE</t>
  </si>
  <si>
    <t>BACK OF HOUSE</t>
  </si>
  <si>
    <t>Waiters</t>
  </si>
  <si>
    <t>Step 1</t>
  </si>
  <si>
    <t>Input your FOH labor detail by position</t>
  </si>
  <si>
    <t>Step 2</t>
  </si>
  <si>
    <t>Estimate the minimum hours needed</t>
  </si>
  <si>
    <t>Step 3</t>
  </si>
  <si>
    <t>Input your FOH salaried positions</t>
  </si>
  <si>
    <t>Step 4</t>
  </si>
  <si>
    <t>Repeat 1-3 for BOH positions</t>
  </si>
  <si>
    <t>Step 5</t>
  </si>
  <si>
    <t>Input the below into the worksheet</t>
  </si>
  <si>
    <t>Avg Wage</t>
  </si>
  <si>
    <t>AGM</t>
  </si>
  <si>
    <t>Line Cooks</t>
  </si>
  <si>
    <t>Sous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</si>
  <si>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For assistance in calculating your minimum stafffing levels, use the "Staffing" tab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</si>
</sst>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34998626667073579"/>
      <name val="Calibri (Body)"/>
    </font>
    <font>
      <b/>
      <sz val="10"/>
      <color theme="1"/>
      <name val="Calibri (Body)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left" indent="1"/>
    </xf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Border="1"/>
    <xf numFmtId="0" fontId="4" fillId="3" borderId="0" xfId="0" applyFont="1" applyFill="1" applyBorder="1" applyAlignment="1"/>
    <xf numFmtId="0" fontId="0" fillId="3" borderId="0" xfId="0" applyFill="1"/>
    <xf numFmtId="0" fontId="0" fillId="4" borderId="0" xfId="0" applyFill="1" applyBorder="1" applyAlignment="1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1" applyNumberFormat="1" applyFont="1" applyFill="1" applyBorder="1" applyAlignment="1" applyProtection="1">
      <alignment horizontal="center"/>
      <protection locked="0"/>
    </xf>
    <xf numFmtId="9" fontId="2" fillId="2" borderId="0" xfId="2" applyFont="1" applyFill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6" fontId="7" fillId="5" borderId="3" xfId="0" applyNumberFormat="1" applyFont="1" applyFill="1" applyBorder="1" applyAlignment="1">
      <alignment horizontal="left"/>
    </xf>
    <xf numFmtId="6" fontId="0" fillId="5" borderId="6" xfId="0" applyNumberFormat="1" applyFill="1" applyBorder="1" applyAlignment="1">
      <alignment horizontal="left"/>
    </xf>
    <xf numFmtId="6" fontId="7" fillId="5" borderId="3" xfId="0" applyNumberFormat="1" applyFont="1" applyFill="1" applyBorder="1" applyAlignment="1">
      <alignment horizontal="left" indent="1"/>
    </xf>
    <xf numFmtId="6" fontId="0" fillId="5" borderId="6" xfId="0" applyNumberFormat="1" applyFill="1" applyBorder="1" applyAlignment="1">
      <alignment horizontal="left" indent="1"/>
    </xf>
    <xf numFmtId="9" fontId="2" fillId="2" borderId="1" xfId="2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4" xfId="0" applyFill="1" applyBorder="1"/>
    <xf numFmtId="0" fontId="0" fillId="3" borderId="0" xfId="0" applyFill="1" applyAlignment="1"/>
    <xf numFmtId="165" fontId="7" fillId="5" borderId="3" xfId="0" applyNumberFormat="1" applyFont="1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/>
    <xf numFmtId="166" fontId="0" fillId="0" borderId="0" xfId="0" applyNumberFormat="1" applyAlignment="1">
      <alignment horizontal="center"/>
    </xf>
    <xf numFmtId="0" fontId="0" fillId="6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vertical="center" textRotation="90"/>
    </xf>
    <xf numFmtId="166" fontId="0" fillId="4" borderId="0" xfId="1" applyNumberFormat="1" applyFont="1" applyFill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166" fontId="0" fillId="0" borderId="0" xfId="1" applyNumberFormat="1" applyFont="1" applyProtection="1">
      <protection locked="0"/>
    </xf>
    <xf numFmtId="44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3" fillId="2" borderId="0" xfId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4" fillId="3" borderId="0" xfId="0" applyFont="1" applyFill="1" applyBorder="1" applyAlignment="1"/>
    <xf numFmtId="0" fontId="0" fillId="3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indent="2"/>
    </xf>
    <xf numFmtId="0" fontId="2" fillId="5" borderId="6" xfId="0" applyFont="1" applyFill="1" applyBorder="1" applyAlignment="1">
      <alignment horizontal="left" indent="2"/>
    </xf>
    <xf numFmtId="0" fontId="0" fillId="3" borderId="0" xfId="0" applyFill="1" applyAlignment="1">
      <alignment horizontal="center" vertical="center"/>
    </xf>
    <xf numFmtId="6" fontId="7" fillId="5" borderId="6" xfId="0" applyNumberFormat="1" applyFont="1" applyFill="1" applyBorder="1" applyAlignment="1">
      <alignment horizontal="left" indent="1"/>
    </xf>
    <xf numFmtId="6" fontId="7" fillId="5" borderId="5" xfId="0" applyNumberFormat="1" applyFont="1" applyFill="1" applyBorder="1" applyAlignment="1">
      <alignment horizontal="left" indent="1"/>
    </xf>
    <xf numFmtId="6" fontId="0" fillId="5" borderId="6" xfId="0" applyNumberFormat="1" applyFill="1" applyBorder="1" applyAlignment="1">
      <alignment horizontal="left" indent="1"/>
    </xf>
    <xf numFmtId="6" fontId="0" fillId="5" borderId="5" xfId="0" applyNumberFormat="1" applyFill="1" applyBorder="1" applyAlignment="1">
      <alignment horizontal="left" indent="1"/>
    </xf>
    <xf numFmtId="0" fontId="2" fillId="4" borderId="7" xfId="0" applyFont="1" applyFill="1" applyBorder="1" applyAlignment="1">
      <alignment horizontal="left"/>
    </xf>
    <xf numFmtId="0" fontId="8" fillId="4" borderId="0" xfId="0" applyFont="1" applyFill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left" indent="2"/>
    </xf>
    <xf numFmtId="0" fontId="6" fillId="5" borderId="6" xfId="0" applyFont="1" applyFill="1" applyBorder="1" applyAlignment="1">
      <alignment horizontal="left" indent="2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 textRotation="90"/>
    </xf>
    <xf numFmtId="0" fontId="1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6291-BA9F-9342-8729-155FF603FEA8}">
  <dimension ref="B2:P55"/>
  <sheetViews>
    <sheetView showGridLines="0" tabSelected="1" workbookViewId="0">
      <selection activeCell="F14" sqref="F14"/>
    </sheetView>
    <sheetView workbookViewId="1"/>
  </sheetViews>
  <sheetFormatPr baseColWidth="10" defaultColWidth="11" defaultRowHeight="16"/>
  <cols>
    <col min="1" max="1" width="2.83203125" customWidth="1"/>
    <col min="2" max="2" width="2.5" customWidth="1"/>
    <col min="3" max="3" width="21.1640625" customWidth="1"/>
    <col min="4" max="4" width="2.33203125" customWidth="1"/>
    <col min="5" max="5" width="11.6640625" customWidth="1"/>
    <col min="6" max="6" width="10.5" bestFit="1" customWidth="1"/>
    <col min="7" max="7" width="9.83203125" bestFit="1" customWidth="1"/>
    <col min="8" max="8" width="8.33203125" bestFit="1" customWidth="1"/>
    <col min="9" max="9" width="10.5" bestFit="1" customWidth="1"/>
    <col min="10" max="10" width="4.6640625" bestFit="1" customWidth="1"/>
    <col min="11" max="11" width="9.83203125" customWidth="1"/>
    <col min="12" max="12" width="8.83203125" customWidth="1"/>
    <col min="13" max="13" width="10.5" bestFit="1" customWidth="1"/>
    <col min="14" max="14" width="9.83203125" customWidth="1"/>
    <col min="15" max="15" width="12.6640625" bestFit="1" customWidth="1"/>
    <col min="16" max="16" width="2.33203125" customWidth="1"/>
  </cols>
  <sheetData>
    <row r="2" spans="2:16">
      <c r="B2" s="55" t="s">
        <v>54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6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>
      <c r="B5" s="5"/>
      <c r="C5" s="16" t="s">
        <v>11</v>
      </c>
      <c r="D5" s="9"/>
      <c r="E5" s="57" t="s">
        <v>58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"/>
    </row>
    <row r="6" spans="2:16">
      <c r="B6" s="5"/>
      <c r="C6" s="16" t="s">
        <v>12</v>
      </c>
      <c r="D6" s="9"/>
      <c r="E6" s="57" t="s">
        <v>59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"/>
    </row>
    <row r="7" spans="2:16">
      <c r="B7" s="5"/>
      <c r="C7" s="16" t="s">
        <v>13</v>
      </c>
      <c r="D7" s="9"/>
      <c r="E7" s="57" t="s">
        <v>67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"/>
    </row>
    <row r="8" spans="2:16">
      <c r="B8" s="5"/>
      <c r="C8" s="16" t="s">
        <v>57</v>
      </c>
      <c r="D8" s="9"/>
      <c r="E8" s="57" t="s">
        <v>60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"/>
    </row>
    <row r="9" spans="2:16">
      <c r="B9" s="55" t="s">
        <v>55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2:16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16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2:16" ht="17" customHeight="1">
      <c r="B12" s="5"/>
      <c r="C12" s="6" t="s">
        <v>11</v>
      </c>
      <c r="D12" s="4"/>
      <c r="E12" s="60" t="s">
        <v>15</v>
      </c>
      <c r="F12" s="60"/>
      <c r="G12" s="60"/>
      <c r="H12" s="1"/>
      <c r="I12" s="60" t="s">
        <v>18</v>
      </c>
      <c r="J12" s="60"/>
      <c r="K12" s="60"/>
      <c r="L12" s="1"/>
      <c r="M12" s="58" t="s">
        <v>16</v>
      </c>
      <c r="N12" s="58"/>
      <c r="O12" s="58"/>
      <c r="P12" s="5"/>
    </row>
    <row r="13" spans="2:16" ht="17" customHeight="1">
      <c r="B13" s="5"/>
      <c r="C13" s="54" t="s">
        <v>19</v>
      </c>
      <c r="D13" s="4"/>
      <c r="E13" s="60"/>
      <c r="F13" s="60"/>
      <c r="G13" s="60"/>
      <c r="H13" s="29"/>
      <c r="I13" s="60"/>
      <c r="J13" s="60"/>
      <c r="K13" s="60"/>
      <c r="L13" s="30"/>
      <c r="M13" s="58"/>
      <c r="N13" s="58"/>
      <c r="O13" s="58"/>
      <c r="P13" s="5"/>
    </row>
    <row r="14" spans="2:16" ht="17" customHeight="1">
      <c r="B14" s="5"/>
      <c r="C14" s="54"/>
      <c r="D14" s="4"/>
      <c r="E14" s="2" t="s">
        <v>3</v>
      </c>
      <c r="F14" s="11">
        <v>15</v>
      </c>
      <c r="G14" s="1" t="s">
        <v>14</v>
      </c>
      <c r="H14" s="1"/>
      <c r="I14" s="2" t="s">
        <v>3</v>
      </c>
      <c r="J14" s="12">
        <v>20</v>
      </c>
      <c r="K14" s="1" t="s">
        <v>10</v>
      </c>
      <c r="L14" s="1"/>
      <c r="M14" s="2" t="s">
        <v>3</v>
      </c>
      <c r="N14" s="13">
        <v>6</v>
      </c>
      <c r="O14" s="3" t="s">
        <v>23</v>
      </c>
      <c r="P14" s="5"/>
    </row>
    <row r="15" spans="2:16" ht="17" customHeight="1">
      <c r="B15" s="5"/>
      <c r="C15" s="1"/>
      <c r="D15" s="4"/>
      <c r="E15" s="2" t="s">
        <v>4</v>
      </c>
      <c r="F15" s="11">
        <v>20</v>
      </c>
      <c r="G15" s="1" t="s">
        <v>14</v>
      </c>
      <c r="H15" s="1"/>
      <c r="I15" s="2" t="s">
        <v>4</v>
      </c>
      <c r="J15" s="12">
        <v>50</v>
      </c>
      <c r="K15" s="1" t="s">
        <v>10</v>
      </c>
      <c r="L15" s="1"/>
      <c r="M15" s="2" t="s">
        <v>4</v>
      </c>
      <c r="N15" s="13">
        <v>6</v>
      </c>
      <c r="O15" s="3" t="s">
        <v>23</v>
      </c>
      <c r="P15" s="5"/>
    </row>
    <row r="16" spans="2:16" ht="17" customHeight="1">
      <c r="B16" s="5"/>
      <c r="C16" s="4"/>
      <c r="D16" s="4"/>
      <c r="E16" s="2" t="s">
        <v>5</v>
      </c>
      <c r="F16" s="11">
        <v>35</v>
      </c>
      <c r="G16" s="1" t="s">
        <v>14</v>
      </c>
      <c r="H16" s="1"/>
      <c r="I16" s="2" t="s">
        <v>5</v>
      </c>
      <c r="J16" s="12">
        <v>120</v>
      </c>
      <c r="K16" s="1" t="s">
        <v>10</v>
      </c>
      <c r="L16" s="1"/>
      <c r="M16" s="2" t="s">
        <v>5</v>
      </c>
      <c r="N16" s="13">
        <v>6</v>
      </c>
      <c r="O16" s="3" t="s">
        <v>23</v>
      </c>
      <c r="P16" s="5"/>
    </row>
    <row r="17" spans="2:16" ht="17" customHeight="1">
      <c r="B17" s="5"/>
      <c r="C17" s="4"/>
      <c r="D17" s="4"/>
      <c r="E17" s="2" t="s">
        <v>17</v>
      </c>
      <c r="F17" s="11">
        <v>20</v>
      </c>
      <c r="G17" s="1" t="s">
        <v>14</v>
      </c>
      <c r="H17" s="1"/>
      <c r="I17" s="2" t="s">
        <v>17</v>
      </c>
      <c r="J17" s="12">
        <v>60</v>
      </c>
      <c r="K17" s="1" t="s">
        <v>10</v>
      </c>
      <c r="L17" s="1"/>
      <c r="M17" s="2" t="s">
        <v>17</v>
      </c>
      <c r="N17" s="13">
        <v>6</v>
      </c>
      <c r="O17" s="3" t="s">
        <v>23</v>
      </c>
      <c r="P17" s="5"/>
    </row>
    <row r="18" spans="2:16" ht="17" customHeight="1">
      <c r="B18" s="5"/>
      <c r="C18" s="4"/>
      <c r="D18" s="4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4"/>
    </row>
    <row r="19" spans="2:16" ht="17" customHeight="1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7" customHeight="1">
      <c r="B20" s="5"/>
      <c r="C20" s="6" t="s">
        <v>12</v>
      </c>
      <c r="D20" s="4"/>
      <c r="E20" s="60" t="s">
        <v>20</v>
      </c>
      <c r="F20" s="60"/>
      <c r="G20" s="60"/>
      <c r="H20" s="60"/>
      <c r="I20" s="60"/>
      <c r="J20" s="60"/>
      <c r="K20" s="60"/>
      <c r="L20" s="60"/>
      <c r="M20" s="60"/>
      <c r="N20" s="5"/>
      <c r="O20" s="5"/>
      <c r="P20" s="5"/>
    </row>
    <row r="21" spans="2:16" ht="17" customHeight="1">
      <c r="B21" s="5"/>
      <c r="C21" s="54" t="s">
        <v>39</v>
      </c>
      <c r="D21" s="4"/>
      <c r="E21" s="60"/>
      <c r="F21" s="60"/>
      <c r="G21" s="60"/>
      <c r="H21" s="60"/>
      <c r="I21" s="60"/>
      <c r="J21" s="60"/>
      <c r="K21" s="60"/>
      <c r="L21" s="60"/>
      <c r="M21" s="60"/>
      <c r="N21" s="5"/>
      <c r="O21" s="5"/>
      <c r="P21" s="5"/>
    </row>
    <row r="22" spans="2:16" ht="17" customHeight="1">
      <c r="B22" s="5"/>
      <c r="C22" s="54"/>
      <c r="D22" s="4"/>
      <c r="E22" s="52" t="s">
        <v>22</v>
      </c>
      <c r="F22" s="52"/>
      <c r="G22" s="53" t="s">
        <v>21</v>
      </c>
      <c r="H22" s="53"/>
      <c r="I22" s="53"/>
      <c r="J22" s="53"/>
      <c r="K22" s="14">
        <v>10000</v>
      </c>
      <c r="L22" s="59" t="s">
        <v>24</v>
      </c>
      <c r="M22" s="59"/>
      <c r="N22" s="5"/>
      <c r="O22" s="5"/>
      <c r="P22" s="5"/>
    </row>
    <row r="23" spans="2:16" ht="17" customHeight="1">
      <c r="B23" s="5"/>
      <c r="C23" s="1"/>
      <c r="D23" s="4"/>
      <c r="E23" s="52" t="s">
        <v>25</v>
      </c>
      <c r="F23" s="52"/>
      <c r="G23" s="53" t="s">
        <v>28</v>
      </c>
      <c r="H23" s="53"/>
      <c r="I23" s="53"/>
      <c r="J23" s="53"/>
      <c r="K23" s="14">
        <v>2000</v>
      </c>
      <c r="L23" s="59" t="s">
        <v>24</v>
      </c>
      <c r="M23" s="59"/>
      <c r="N23" s="5"/>
      <c r="O23" s="5"/>
      <c r="P23" s="5"/>
    </row>
    <row r="24" spans="2:16" ht="17" customHeight="1">
      <c r="B24" s="5"/>
      <c r="C24" s="10"/>
      <c r="D24" s="4"/>
      <c r="E24" s="52" t="s">
        <v>0</v>
      </c>
      <c r="F24" s="52"/>
      <c r="G24" s="53" t="s">
        <v>29</v>
      </c>
      <c r="H24" s="53"/>
      <c r="I24" s="53"/>
      <c r="J24" s="53"/>
      <c r="K24" s="14">
        <v>800</v>
      </c>
      <c r="L24" s="59" t="s">
        <v>24</v>
      </c>
      <c r="M24" s="59"/>
      <c r="N24" s="5"/>
      <c r="O24" s="5"/>
      <c r="P24" s="5"/>
    </row>
    <row r="25" spans="2:16" ht="17" customHeight="1">
      <c r="B25" s="5"/>
      <c r="C25" s="10"/>
      <c r="D25" s="4"/>
      <c r="E25" s="52" t="s">
        <v>1</v>
      </c>
      <c r="F25" s="52"/>
      <c r="G25" s="53" t="s">
        <v>30</v>
      </c>
      <c r="H25" s="53"/>
      <c r="I25" s="53"/>
      <c r="J25" s="53"/>
      <c r="K25" s="14">
        <v>1500</v>
      </c>
      <c r="L25" s="59" t="s">
        <v>24</v>
      </c>
      <c r="M25" s="59"/>
      <c r="N25" s="5"/>
      <c r="O25" s="5"/>
      <c r="P25" s="5"/>
    </row>
    <row r="26" spans="2:16" ht="17" customHeight="1">
      <c r="B26" s="5"/>
      <c r="C26" s="10"/>
      <c r="D26" s="5"/>
      <c r="E26" s="52" t="s">
        <v>2</v>
      </c>
      <c r="F26" s="52"/>
      <c r="G26" s="53" t="s">
        <v>31</v>
      </c>
      <c r="H26" s="53"/>
      <c r="I26" s="53"/>
      <c r="J26" s="53"/>
      <c r="K26" s="14">
        <v>3000</v>
      </c>
      <c r="L26" s="59" t="s">
        <v>24</v>
      </c>
      <c r="M26" s="59"/>
      <c r="N26" s="5"/>
      <c r="O26" s="5"/>
      <c r="P26" s="5"/>
    </row>
    <row r="27" spans="2:16" ht="17" customHeight="1">
      <c r="B27" s="5"/>
      <c r="C27" s="10"/>
      <c r="D27" s="5"/>
      <c r="E27" s="52" t="s">
        <v>27</v>
      </c>
      <c r="F27" s="52"/>
      <c r="G27" s="53" t="s">
        <v>32</v>
      </c>
      <c r="H27" s="53"/>
      <c r="I27" s="53"/>
      <c r="J27" s="53"/>
      <c r="K27" s="14">
        <v>500</v>
      </c>
      <c r="L27" s="59" t="s">
        <v>24</v>
      </c>
      <c r="M27" s="59"/>
      <c r="N27" s="5"/>
      <c r="O27" s="5"/>
      <c r="P27" s="5"/>
    </row>
    <row r="28" spans="2:16" ht="17" customHeight="1">
      <c r="B28" s="5"/>
      <c r="C28" s="10"/>
      <c r="D28" s="5"/>
      <c r="E28" s="52" t="s">
        <v>62</v>
      </c>
      <c r="F28" s="52"/>
      <c r="G28" s="53" t="s">
        <v>63</v>
      </c>
      <c r="H28" s="53"/>
      <c r="I28" s="53"/>
      <c r="J28" s="53"/>
      <c r="K28" s="14">
        <v>1000</v>
      </c>
      <c r="L28" s="59" t="s">
        <v>24</v>
      </c>
      <c r="M28" s="59"/>
      <c r="N28" s="5"/>
      <c r="O28" s="5"/>
      <c r="P28" s="5"/>
    </row>
    <row r="29" spans="2:16" ht="17" customHeight="1">
      <c r="B29" s="5"/>
      <c r="C29" s="5"/>
      <c r="D29" s="5"/>
      <c r="E29" s="52"/>
      <c r="F29" s="52"/>
      <c r="G29" s="53"/>
      <c r="H29" s="53"/>
      <c r="I29" s="53"/>
      <c r="J29" s="53"/>
      <c r="K29" s="8"/>
      <c r="L29" s="8"/>
      <c r="M29" s="8"/>
      <c r="N29" s="5"/>
      <c r="O29" s="5"/>
      <c r="P29" s="5"/>
    </row>
    <row r="30" spans="2:16" ht="17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7" customHeight="1">
      <c r="B31" s="5"/>
      <c r="C31" s="6" t="s">
        <v>13</v>
      </c>
      <c r="D31" s="5"/>
      <c r="E31" s="58" t="s">
        <v>33</v>
      </c>
      <c r="F31" s="58"/>
      <c r="G31" s="58"/>
      <c r="H31" s="58"/>
      <c r="I31" s="58"/>
      <c r="J31" s="5"/>
      <c r="K31" s="58" t="s">
        <v>51</v>
      </c>
      <c r="L31" s="58"/>
      <c r="M31" s="58"/>
      <c r="N31" s="58"/>
      <c r="O31" s="58"/>
      <c r="P31" s="5"/>
    </row>
    <row r="32" spans="2:16" ht="17" customHeight="1">
      <c r="B32" s="5"/>
      <c r="C32" s="54" t="s">
        <v>40</v>
      </c>
      <c r="D32" s="5"/>
      <c r="E32" s="58"/>
      <c r="F32" s="58"/>
      <c r="G32" s="58"/>
      <c r="H32" s="58"/>
      <c r="I32" s="58"/>
      <c r="J32" s="5"/>
      <c r="K32" s="58"/>
      <c r="L32" s="58"/>
      <c r="M32" s="58"/>
      <c r="N32" s="58"/>
      <c r="O32" s="58"/>
      <c r="P32" s="5"/>
    </row>
    <row r="33" spans="2:16" ht="17" customHeight="1">
      <c r="B33" s="5"/>
      <c r="C33" s="54"/>
      <c r="D33" s="5"/>
      <c r="E33" s="3" t="s">
        <v>34</v>
      </c>
      <c r="F33" s="3"/>
      <c r="G33" s="15">
        <v>0.3</v>
      </c>
      <c r="H33" s="57" t="s">
        <v>35</v>
      </c>
      <c r="I33" s="57"/>
      <c r="J33" s="5"/>
      <c r="K33" s="57" t="s">
        <v>36</v>
      </c>
      <c r="L33" s="57"/>
      <c r="M33" s="57"/>
      <c r="N33" s="14">
        <v>20000</v>
      </c>
      <c r="O33" s="27" t="s">
        <v>38</v>
      </c>
      <c r="P33" s="5"/>
    </row>
    <row r="34" spans="2:16" ht="17" customHeight="1">
      <c r="B34" s="5"/>
      <c r="C34" s="1"/>
      <c r="D34" s="5"/>
      <c r="E34" s="3" t="s">
        <v>64</v>
      </c>
      <c r="F34" s="3"/>
      <c r="G34" s="14">
        <v>3500</v>
      </c>
      <c r="H34" s="56" t="s">
        <v>26</v>
      </c>
      <c r="I34" s="56"/>
      <c r="J34" s="5"/>
      <c r="K34" s="57" t="s">
        <v>37</v>
      </c>
      <c r="L34" s="57"/>
      <c r="M34" s="57"/>
      <c r="N34" s="14">
        <v>10000</v>
      </c>
      <c r="O34" s="27" t="s">
        <v>38</v>
      </c>
      <c r="P34" s="5"/>
    </row>
    <row r="35" spans="2:16" ht="17" customHeight="1">
      <c r="B35" s="5"/>
      <c r="C35" s="5"/>
      <c r="D35" s="5"/>
      <c r="E35" s="3" t="s">
        <v>65</v>
      </c>
      <c r="F35" s="3"/>
      <c r="G35" s="14">
        <v>3000</v>
      </c>
      <c r="H35" s="56" t="s">
        <v>26</v>
      </c>
      <c r="I35" s="56"/>
      <c r="J35" s="5"/>
      <c r="K35" s="57" t="s">
        <v>66</v>
      </c>
      <c r="L35" s="57"/>
      <c r="M35" s="57"/>
      <c r="N35" s="14">
        <v>10000</v>
      </c>
      <c r="O35" s="27" t="s">
        <v>38</v>
      </c>
      <c r="P35" s="5"/>
    </row>
    <row r="36" spans="2:16" ht="17" customHeight="1">
      <c r="B36" s="5"/>
      <c r="C36" s="5"/>
      <c r="D36" s="5"/>
      <c r="E36" s="3"/>
      <c r="F36" s="3"/>
      <c r="G36" s="3"/>
      <c r="H36" s="3"/>
      <c r="I36" s="3"/>
      <c r="J36" s="5"/>
      <c r="K36" s="3"/>
      <c r="L36" s="3"/>
      <c r="M36" s="3"/>
      <c r="N36" s="3"/>
      <c r="O36" s="3"/>
      <c r="P36" s="5"/>
    </row>
    <row r="37" spans="2:16" ht="17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7" customHeight="1">
      <c r="B38" s="5"/>
      <c r="C38" s="5"/>
      <c r="D38" s="5"/>
      <c r="E38" s="63" t="s">
        <v>93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5"/>
    </row>
    <row r="39" spans="2:16" ht="17" customHeight="1">
      <c r="B39" s="5"/>
      <c r="C39" s="5"/>
      <c r="D39" s="5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5"/>
    </row>
    <row r="40" spans="2:16" ht="17" customHeight="1">
      <c r="B40" s="5"/>
      <c r="C40" s="55" t="s">
        <v>56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2"/>
    </row>
    <row r="41" spans="2:16" ht="17" customHeight="1">
      <c r="B41" s="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2"/>
    </row>
    <row r="42" spans="2:16" ht="17" customHeight="1">
      <c r="B42" s="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2"/>
    </row>
    <row r="43" spans="2:16" ht="17" customHeight="1">
      <c r="B43" s="5"/>
      <c r="C43" s="4"/>
      <c r="D43" s="4"/>
      <c r="E43" s="4"/>
      <c r="F43" s="4"/>
      <c r="G43" s="24" t="s">
        <v>41</v>
      </c>
      <c r="H43" s="25" t="s">
        <v>42</v>
      </c>
      <c r="I43" s="24" t="s">
        <v>49</v>
      </c>
      <c r="J43" s="68" t="s">
        <v>50</v>
      </c>
      <c r="K43" s="68"/>
      <c r="L43" s="23"/>
      <c r="M43" s="69" t="s">
        <v>53</v>
      </c>
      <c r="N43" s="69"/>
      <c r="O43" s="69"/>
      <c r="P43" s="5"/>
    </row>
    <row r="44" spans="2:16" ht="17" customHeight="1">
      <c r="B44" s="5"/>
      <c r="C44" s="6" t="s">
        <v>57</v>
      </c>
      <c r="D44" s="26"/>
      <c r="E44" s="71" t="s">
        <v>68</v>
      </c>
      <c r="F44" s="72"/>
      <c r="G44" s="19">
        <f>SUM(N33:N34)</f>
        <v>30000</v>
      </c>
      <c r="H44" s="17">
        <v>0</v>
      </c>
      <c r="I44" s="28">
        <f>N35+SUM($K$22:$K$28)/4.35</f>
        <v>14321.839080459769</v>
      </c>
      <c r="J44" s="64">
        <f t="shared" ref="J44:J54" si="0">H44-I44</f>
        <v>-14321.839080459769</v>
      </c>
      <c r="K44" s="65"/>
      <c r="L44" s="23"/>
      <c r="M44" s="70"/>
      <c r="N44" s="70"/>
      <c r="O44" s="70"/>
      <c r="P44" s="23"/>
    </row>
    <row r="45" spans="2:16" ht="17" customHeight="1">
      <c r="B45" s="5"/>
      <c r="C45" s="54" t="s">
        <v>61</v>
      </c>
      <c r="D45" s="4"/>
      <c r="E45" s="61" t="s">
        <v>6</v>
      </c>
      <c r="F45" s="62"/>
      <c r="G45" s="20">
        <f>G44+J45+J44</f>
        <v>10331.321839080461</v>
      </c>
      <c r="H45" s="18">
        <f>($F$14*$J$14*$N$14+$F$15*$J$15*$N$15+$F$16*$J$16*$N$16+$F$17*$J$17*$N$17)*M45</f>
        <v>10050</v>
      </c>
      <c r="I45" s="20">
        <f>SUM($K$22:$K$28)/4.35+($G$33*H45)+(SUM($G$34:$G$35)*1.24)*(1+M45-$M$45)</f>
        <v>15396.839080459769</v>
      </c>
      <c r="J45" s="66">
        <f t="shared" si="0"/>
        <v>-5346.8390804597693</v>
      </c>
      <c r="K45" s="67"/>
      <c r="L45" s="23"/>
      <c r="M45" s="21">
        <v>0.25</v>
      </c>
      <c r="N45" s="51" t="s">
        <v>52</v>
      </c>
      <c r="O45" s="51"/>
      <c r="P45" s="23"/>
    </row>
    <row r="46" spans="2:16" ht="17" customHeight="1">
      <c r="B46" s="5"/>
      <c r="C46" s="54"/>
      <c r="D46" s="4"/>
      <c r="E46" s="61" t="s">
        <v>7</v>
      </c>
      <c r="F46" s="62"/>
      <c r="G46" s="20">
        <f t="shared" ref="G46:G54" si="1">G45+J46</f>
        <v>5988.482758620692</v>
      </c>
      <c r="H46" s="18">
        <f t="shared" ref="H46:H54" si="2">($F$14*$J$14*$N$14+$F$15*$J$15*$N$15+$F$16*$J$16*$N$16+$F$17*$J$17*$N$17)*M46</f>
        <v>12060</v>
      </c>
      <c r="I46" s="20">
        <f t="shared" ref="I46:I54" si="3">SUM($K$22:$K$28)/4.35+($G$33*H46)+(SUM($G$34:$G$35)*1.24)*(1+M46-$M$45)</f>
        <v>16402.839080459769</v>
      </c>
      <c r="J46" s="66">
        <f t="shared" si="0"/>
        <v>-4342.8390804597693</v>
      </c>
      <c r="K46" s="67"/>
      <c r="L46" s="23"/>
      <c r="M46" s="21">
        <v>0.3</v>
      </c>
      <c r="N46" s="51" t="s">
        <v>52</v>
      </c>
      <c r="O46" s="51"/>
      <c r="P46" s="23"/>
    </row>
    <row r="47" spans="2:16" ht="17" customHeight="1">
      <c r="B47" s="5"/>
      <c r="C47" s="1"/>
      <c r="D47" s="4"/>
      <c r="E47" s="61" t="s">
        <v>8</v>
      </c>
      <c r="F47" s="62"/>
      <c r="G47" s="20">
        <f t="shared" si="1"/>
        <v>2649.6436781609227</v>
      </c>
      <c r="H47" s="18">
        <f t="shared" si="2"/>
        <v>14070</v>
      </c>
      <c r="I47" s="20">
        <f t="shared" si="3"/>
        <v>17408.839080459769</v>
      </c>
      <c r="J47" s="66">
        <f t="shared" si="0"/>
        <v>-3338.8390804597693</v>
      </c>
      <c r="K47" s="67"/>
      <c r="L47" s="23"/>
      <c r="M47" s="21">
        <v>0.35</v>
      </c>
      <c r="N47" s="51" t="s">
        <v>52</v>
      </c>
      <c r="O47" s="51"/>
      <c r="P47" s="23"/>
    </row>
    <row r="48" spans="2:16" ht="17" customHeight="1">
      <c r="B48" s="5"/>
      <c r="C48" s="4"/>
      <c r="D48" s="4"/>
      <c r="E48" s="61" t="s">
        <v>9</v>
      </c>
      <c r="F48" s="62"/>
      <c r="G48" s="20">
        <f t="shared" si="1"/>
        <v>314.8045977011534</v>
      </c>
      <c r="H48" s="18">
        <f t="shared" si="2"/>
        <v>16080</v>
      </c>
      <c r="I48" s="20">
        <f t="shared" si="3"/>
        <v>18414.839080459769</v>
      </c>
      <c r="J48" s="66">
        <f t="shared" si="0"/>
        <v>-2334.8390804597693</v>
      </c>
      <c r="K48" s="67"/>
      <c r="L48" s="23"/>
      <c r="M48" s="21">
        <v>0.4</v>
      </c>
      <c r="N48" s="51" t="s">
        <v>52</v>
      </c>
      <c r="O48" s="51"/>
      <c r="P48" s="23"/>
    </row>
    <row r="49" spans="2:16" ht="17" customHeight="1">
      <c r="B49" s="5"/>
      <c r="C49" s="4"/>
      <c r="D49" s="4"/>
      <c r="E49" s="61" t="s">
        <v>43</v>
      </c>
      <c r="F49" s="62"/>
      <c r="G49" s="20">
        <f t="shared" si="1"/>
        <v>-1016.0344827586159</v>
      </c>
      <c r="H49" s="18">
        <f t="shared" si="2"/>
        <v>18090</v>
      </c>
      <c r="I49" s="20">
        <f t="shared" si="3"/>
        <v>19420.839080459769</v>
      </c>
      <c r="J49" s="66">
        <f t="shared" si="0"/>
        <v>-1330.8390804597693</v>
      </c>
      <c r="K49" s="67"/>
      <c r="L49" s="23"/>
      <c r="M49" s="21">
        <v>0.45</v>
      </c>
      <c r="N49" s="51" t="s">
        <v>52</v>
      </c>
      <c r="O49" s="51"/>
      <c r="P49" s="23"/>
    </row>
    <row r="50" spans="2:16" ht="17" customHeight="1">
      <c r="B50" s="5"/>
      <c r="C50" s="4"/>
      <c r="D50" s="4"/>
      <c r="E50" s="61" t="s">
        <v>44</v>
      </c>
      <c r="F50" s="62"/>
      <c r="G50" s="20">
        <f t="shared" si="1"/>
        <v>-1342.8735632183852</v>
      </c>
      <c r="H50" s="18">
        <f t="shared" si="2"/>
        <v>20100</v>
      </c>
      <c r="I50" s="20">
        <f t="shared" si="3"/>
        <v>20426.839080459769</v>
      </c>
      <c r="J50" s="66">
        <f t="shared" si="0"/>
        <v>-326.83908045976932</v>
      </c>
      <c r="K50" s="67"/>
      <c r="L50" s="23"/>
      <c r="M50" s="21">
        <v>0.5</v>
      </c>
      <c r="N50" s="51" t="s">
        <v>52</v>
      </c>
      <c r="O50" s="51"/>
      <c r="P50" s="23"/>
    </row>
    <row r="51" spans="2:16" ht="17" customHeight="1">
      <c r="B51" s="5"/>
      <c r="C51" s="4"/>
      <c r="D51" s="4"/>
      <c r="E51" s="61" t="s">
        <v>45</v>
      </c>
      <c r="F51" s="62"/>
      <c r="G51" s="20">
        <f t="shared" si="1"/>
        <v>-665.71264367815456</v>
      </c>
      <c r="H51" s="18">
        <f t="shared" si="2"/>
        <v>22110</v>
      </c>
      <c r="I51" s="20">
        <f t="shared" si="3"/>
        <v>21432.839080459769</v>
      </c>
      <c r="J51" s="66">
        <f t="shared" si="0"/>
        <v>677.16091954023068</v>
      </c>
      <c r="K51" s="67"/>
      <c r="L51" s="23"/>
      <c r="M51" s="21">
        <v>0.55000000000000004</v>
      </c>
      <c r="N51" s="51" t="s">
        <v>52</v>
      </c>
      <c r="O51" s="51"/>
      <c r="P51" s="23"/>
    </row>
    <row r="52" spans="2:16">
      <c r="B52" s="5"/>
      <c r="C52" s="4"/>
      <c r="D52" s="4"/>
      <c r="E52" s="61" t="s">
        <v>46</v>
      </c>
      <c r="F52" s="62"/>
      <c r="G52" s="20">
        <f t="shared" si="1"/>
        <v>1015.4482758620761</v>
      </c>
      <c r="H52" s="18">
        <f t="shared" si="2"/>
        <v>24120</v>
      </c>
      <c r="I52" s="20">
        <f t="shared" si="3"/>
        <v>22438.839080459769</v>
      </c>
      <c r="J52" s="66">
        <f t="shared" si="0"/>
        <v>1681.1609195402307</v>
      </c>
      <c r="K52" s="67"/>
      <c r="L52" s="23"/>
      <c r="M52" s="21">
        <v>0.6</v>
      </c>
      <c r="N52" s="51" t="s">
        <v>52</v>
      </c>
      <c r="O52" s="51"/>
      <c r="P52" s="23"/>
    </row>
    <row r="53" spans="2:16">
      <c r="B53" s="5"/>
      <c r="C53" s="4"/>
      <c r="D53" s="4"/>
      <c r="E53" s="61" t="s">
        <v>47</v>
      </c>
      <c r="F53" s="62"/>
      <c r="G53" s="20">
        <f t="shared" si="1"/>
        <v>3700.6091954023068</v>
      </c>
      <c r="H53" s="18">
        <f t="shared" si="2"/>
        <v>26130</v>
      </c>
      <c r="I53" s="20">
        <f t="shared" si="3"/>
        <v>23444.839080459769</v>
      </c>
      <c r="J53" s="66">
        <f t="shared" si="0"/>
        <v>2685.1609195402307</v>
      </c>
      <c r="K53" s="67"/>
      <c r="L53" s="23"/>
      <c r="M53" s="21">
        <v>0.65</v>
      </c>
      <c r="N53" s="51" t="s">
        <v>52</v>
      </c>
      <c r="O53" s="51"/>
      <c r="P53" s="23"/>
    </row>
    <row r="54" spans="2:16">
      <c r="B54" s="5"/>
      <c r="C54" s="4"/>
      <c r="D54" s="5"/>
      <c r="E54" s="61" t="s">
        <v>48</v>
      </c>
      <c r="F54" s="62"/>
      <c r="G54" s="20">
        <f t="shared" si="1"/>
        <v>7389.7701149425375</v>
      </c>
      <c r="H54" s="18">
        <f t="shared" si="2"/>
        <v>28140</v>
      </c>
      <c r="I54" s="20">
        <f t="shared" si="3"/>
        <v>24450.839080459769</v>
      </c>
      <c r="J54" s="66">
        <f t="shared" si="0"/>
        <v>3689.1609195402307</v>
      </c>
      <c r="K54" s="67"/>
      <c r="L54" s="23"/>
      <c r="M54" s="21">
        <v>0.7</v>
      </c>
      <c r="N54" s="51" t="s">
        <v>52</v>
      </c>
      <c r="O54" s="51"/>
      <c r="P54" s="23"/>
    </row>
    <row r="55" spans="2:16">
      <c r="B55" s="5"/>
      <c r="C55" s="5"/>
      <c r="D55" s="5"/>
      <c r="E55" s="5"/>
      <c r="F55" s="5"/>
      <c r="G55" s="5"/>
      <c r="H55" s="5"/>
      <c r="I55" s="5"/>
      <c r="J55" s="5"/>
      <c r="K55" s="5"/>
      <c r="L55" s="23"/>
      <c r="M55" s="5"/>
      <c r="N55" s="5"/>
      <c r="O55" s="5"/>
      <c r="P55" s="23"/>
    </row>
  </sheetData>
  <sheetProtection algorithmName="SHA-512" hashValue="T62Q7I413rFIKZeZP5tzHTIZOhpMQiy85FUpQCZIjE7T5Pa3KdqIxTiINHyKwvYH2uTo1nAFWCsHgMGCIOPGRA==" saltValue="2EOo2sA8wcfjXb+Ut4xoIA==" spinCount="100000" sheet="1" objects="1" scenarios="1" selectLockedCells="1"/>
  <mergeCells count="81">
    <mergeCell ref="J43:K43"/>
    <mergeCell ref="C45:C46"/>
    <mergeCell ref="M43:O44"/>
    <mergeCell ref="N46:O46"/>
    <mergeCell ref="N47:O47"/>
    <mergeCell ref="E44:F44"/>
    <mergeCell ref="E45:F45"/>
    <mergeCell ref="E46:F46"/>
    <mergeCell ref="E47:F47"/>
    <mergeCell ref="E54:F54"/>
    <mergeCell ref="N45:O45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N48:O48"/>
    <mergeCell ref="N49:O49"/>
    <mergeCell ref="N50:O50"/>
    <mergeCell ref="E49:F49"/>
    <mergeCell ref="E50:F50"/>
    <mergeCell ref="E51:F51"/>
    <mergeCell ref="E52:F52"/>
    <mergeCell ref="E53:F53"/>
    <mergeCell ref="C13:C14"/>
    <mergeCell ref="E38:O39"/>
    <mergeCell ref="B9:P11"/>
    <mergeCell ref="M12:O13"/>
    <mergeCell ref="C21:C22"/>
    <mergeCell ref="E12:G13"/>
    <mergeCell ref="I12:K13"/>
    <mergeCell ref="E28:F28"/>
    <mergeCell ref="G28:J28"/>
    <mergeCell ref="L28:M28"/>
    <mergeCell ref="B2:P4"/>
    <mergeCell ref="E5:O5"/>
    <mergeCell ref="E6:O6"/>
    <mergeCell ref="E7:O7"/>
    <mergeCell ref="E8:O8"/>
    <mergeCell ref="L22:M22"/>
    <mergeCell ref="E20:M21"/>
    <mergeCell ref="E22:F22"/>
    <mergeCell ref="E23:F23"/>
    <mergeCell ref="E24:F24"/>
    <mergeCell ref="G22:J22"/>
    <mergeCell ref="G23:J23"/>
    <mergeCell ref="G24:J24"/>
    <mergeCell ref="L23:M23"/>
    <mergeCell ref="L24:M24"/>
    <mergeCell ref="C32:C33"/>
    <mergeCell ref="C40:O42"/>
    <mergeCell ref="H34:I34"/>
    <mergeCell ref="H35:I35"/>
    <mergeCell ref="H33:I33"/>
    <mergeCell ref="E31:I32"/>
    <mergeCell ref="K31:O32"/>
    <mergeCell ref="K33:M33"/>
    <mergeCell ref="K34:M34"/>
    <mergeCell ref="K35:M35"/>
    <mergeCell ref="N51:O51"/>
    <mergeCell ref="N52:O52"/>
    <mergeCell ref="N53:O53"/>
    <mergeCell ref="N54:O54"/>
    <mergeCell ref="E25:F25"/>
    <mergeCell ref="G25:J25"/>
    <mergeCell ref="E26:F26"/>
    <mergeCell ref="G26:J26"/>
    <mergeCell ref="L26:M26"/>
    <mergeCell ref="E27:F27"/>
    <mergeCell ref="G27:J27"/>
    <mergeCell ref="L27:M27"/>
    <mergeCell ref="E29:F29"/>
    <mergeCell ref="G29:J29"/>
    <mergeCell ref="L25:M25"/>
    <mergeCell ref="E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87D5-741E-B041-A8E6-1FD47172CD86}">
  <dimension ref="B1:L48"/>
  <sheetViews>
    <sheetView showGridLines="0" zoomScale="125" workbookViewId="0">
      <selection activeCell="H53" sqref="H53"/>
    </sheetView>
    <sheetView showGridLines="0" showRowColHeaders="0" tabSelected="1" zoomScale="150" workbookViewId="1">
      <selection activeCell="F43" sqref="F43"/>
    </sheetView>
  </sheetViews>
  <sheetFormatPr baseColWidth="10" defaultRowHeight="16"/>
  <cols>
    <col min="1" max="1" width="2.83203125" customWidth="1"/>
    <col min="2" max="2" width="3.6640625" bestFit="1" customWidth="1"/>
    <col min="3" max="3" width="11.6640625" customWidth="1"/>
    <col min="4" max="4" width="13.1640625" bestFit="1" customWidth="1"/>
    <col min="5" max="5" width="8.5" customWidth="1"/>
    <col min="6" max="6" width="14.1640625" customWidth="1"/>
    <col min="7" max="7" width="4" customWidth="1"/>
    <col min="12" max="12" width="3" customWidth="1"/>
  </cols>
  <sheetData>
    <row r="1" spans="2:12" ht="16" customHeight="1"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ht="16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>
      <c r="B3" s="77" t="s">
        <v>76</v>
      </c>
      <c r="C3" s="76" t="s">
        <v>73</v>
      </c>
      <c r="D3" s="76"/>
      <c r="E3" s="76"/>
      <c r="F3" s="76"/>
      <c r="G3" s="5"/>
      <c r="H3" s="5"/>
      <c r="I3" s="5"/>
      <c r="J3" s="5"/>
      <c r="K3" s="5"/>
      <c r="L3" s="5"/>
    </row>
    <row r="4" spans="2:12" ht="35" customHeight="1">
      <c r="B4" s="77"/>
      <c r="C4" s="6" t="s">
        <v>69</v>
      </c>
      <c r="D4" s="6" t="s">
        <v>89</v>
      </c>
      <c r="E4" s="32" t="s">
        <v>70</v>
      </c>
      <c r="F4" s="6" t="s">
        <v>71</v>
      </c>
      <c r="G4" s="5"/>
      <c r="H4" s="5"/>
      <c r="I4" s="5"/>
      <c r="J4" s="5"/>
      <c r="K4" s="5"/>
      <c r="L4" s="5"/>
    </row>
    <row r="5" spans="2:12" ht="16" customHeight="1">
      <c r="B5" s="77"/>
      <c r="C5" s="39" t="s">
        <v>78</v>
      </c>
      <c r="D5" s="40">
        <v>3</v>
      </c>
      <c r="E5" s="41">
        <v>90</v>
      </c>
      <c r="F5" s="47">
        <f>D5*E5</f>
        <v>270</v>
      </c>
      <c r="G5" s="5"/>
      <c r="H5" s="76" t="s">
        <v>54</v>
      </c>
      <c r="I5" s="76"/>
      <c r="J5" s="76"/>
      <c r="K5" s="76"/>
      <c r="L5" s="5"/>
    </row>
    <row r="6" spans="2:12">
      <c r="B6" s="77"/>
      <c r="C6" s="39"/>
      <c r="D6" s="40">
        <v>0</v>
      </c>
      <c r="E6" s="41"/>
      <c r="F6" s="47">
        <f>D6*E6</f>
        <v>0</v>
      </c>
      <c r="G6" s="5"/>
      <c r="H6" s="42" t="s">
        <v>79</v>
      </c>
      <c r="I6" s="43" t="s">
        <v>80</v>
      </c>
      <c r="J6" s="43"/>
      <c r="K6" s="43"/>
      <c r="L6" s="5"/>
    </row>
    <row r="7" spans="2:12">
      <c r="B7" s="77"/>
      <c r="C7" s="39"/>
      <c r="D7" s="40">
        <v>0</v>
      </c>
      <c r="E7" s="41"/>
      <c r="F7" s="47">
        <f t="shared" ref="F7:F17" si="0">D7*E7</f>
        <v>0</v>
      </c>
      <c r="G7" s="5"/>
      <c r="H7" s="42" t="s">
        <v>81</v>
      </c>
      <c r="I7" s="43" t="s">
        <v>82</v>
      </c>
      <c r="J7" s="43"/>
      <c r="K7" s="43"/>
      <c r="L7" s="5"/>
    </row>
    <row r="8" spans="2:12">
      <c r="B8" s="77"/>
      <c r="C8" s="39"/>
      <c r="D8" s="40">
        <v>0</v>
      </c>
      <c r="E8" s="41"/>
      <c r="F8" s="47">
        <f t="shared" si="0"/>
        <v>0</v>
      </c>
      <c r="G8" s="5"/>
      <c r="H8" s="42" t="s">
        <v>83</v>
      </c>
      <c r="I8" s="43" t="s">
        <v>84</v>
      </c>
      <c r="J8" s="43"/>
      <c r="K8" s="43"/>
      <c r="L8" s="5"/>
    </row>
    <row r="9" spans="2:12">
      <c r="B9" s="77"/>
      <c r="C9" s="39"/>
      <c r="D9" s="40">
        <v>0</v>
      </c>
      <c r="E9" s="41"/>
      <c r="F9" s="47">
        <f t="shared" si="0"/>
        <v>0</v>
      </c>
      <c r="G9" s="5"/>
      <c r="H9" s="42" t="s">
        <v>85</v>
      </c>
      <c r="I9" s="43" t="s">
        <v>86</v>
      </c>
      <c r="J9" s="43"/>
      <c r="K9" s="43"/>
      <c r="L9" s="5"/>
    </row>
    <row r="10" spans="2:12">
      <c r="B10" s="77"/>
      <c r="C10" s="39"/>
      <c r="D10" s="40">
        <v>0</v>
      </c>
      <c r="E10" s="41"/>
      <c r="F10" s="47">
        <f t="shared" si="0"/>
        <v>0</v>
      </c>
      <c r="G10" s="5"/>
      <c r="H10" s="42" t="s">
        <v>87</v>
      </c>
      <c r="I10" s="43" t="s">
        <v>88</v>
      </c>
      <c r="J10" s="43"/>
      <c r="K10" s="43"/>
      <c r="L10" s="5"/>
    </row>
    <row r="11" spans="2:12">
      <c r="B11" s="77"/>
      <c r="C11" s="39"/>
      <c r="D11" s="40">
        <v>0</v>
      </c>
      <c r="E11" s="41"/>
      <c r="F11" s="47">
        <f t="shared" si="0"/>
        <v>0</v>
      </c>
      <c r="G11" s="5"/>
      <c r="H11" s="44"/>
      <c r="I11" s="44"/>
      <c r="J11" s="44"/>
      <c r="K11" s="44"/>
      <c r="L11" s="25"/>
    </row>
    <row r="12" spans="2:12">
      <c r="B12" s="77"/>
      <c r="C12" s="39"/>
      <c r="D12" s="40">
        <v>0</v>
      </c>
      <c r="E12" s="41"/>
      <c r="F12" s="47">
        <f t="shared" si="0"/>
        <v>0</v>
      </c>
      <c r="G12" s="5"/>
      <c r="H12" s="43" t="s">
        <v>64</v>
      </c>
      <c r="I12" s="43"/>
      <c r="J12" s="50">
        <f>SUM(F5:F17,E20:E24)</f>
        <v>1231.5384615384614</v>
      </c>
      <c r="K12" s="45" t="s">
        <v>26</v>
      </c>
      <c r="L12" s="5"/>
    </row>
    <row r="13" spans="2:12">
      <c r="B13" s="77"/>
      <c r="C13" s="39"/>
      <c r="D13" s="40">
        <v>0</v>
      </c>
      <c r="E13" s="41"/>
      <c r="F13" s="47">
        <f t="shared" si="0"/>
        <v>0</v>
      </c>
      <c r="G13" s="5"/>
      <c r="H13" s="43" t="s">
        <v>65</v>
      </c>
      <c r="I13" s="43"/>
      <c r="J13" s="50">
        <f>SUM(F28:F40,E43:E47)</f>
        <v>2161.5384615384614</v>
      </c>
      <c r="K13" s="45" t="s">
        <v>26</v>
      </c>
      <c r="L13" s="5"/>
    </row>
    <row r="14" spans="2:12">
      <c r="B14" s="77"/>
      <c r="C14" s="39"/>
      <c r="D14" s="40">
        <v>0</v>
      </c>
      <c r="E14" s="41"/>
      <c r="F14" s="47">
        <f t="shared" si="0"/>
        <v>0</v>
      </c>
      <c r="G14" s="5"/>
      <c r="H14" s="9"/>
      <c r="I14" s="9"/>
      <c r="J14" s="9"/>
      <c r="K14" s="9"/>
      <c r="L14" s="5"/>
    </row>
    <row r="15" spans="2:12">
      <c r="B15" s="77"/>
      <c r="C15" s="39"/>
      <c r="D15" s="40">
        <v>0</v>
      </c>
      <c r="E15" s="41"/>
      <c r="F15" s="47">
        <f>D15*E15</f>
        <v>0</v>
      </c>
      <c r="G15" s="5"/>
      <c r="H15" s="5"/>
      <c r="I15" s="5"/>
      <c r="J15" s="5"/>
      <c r="K15" s="5"/>
      <c r="L15" s="5"/>
    </row>
    <row r="16" spans="2:12">
      <c r="B16" s="77"/>
      <c r="C16" s="39"/>
      <c r="D16" s="40">
        <v>0</v>
      </c>
      <c r="E16" s="41"/>
      <c r="F16" s="47">
        <f t="shared" si="0"/>
        <v>0</v>
      </c>
      <c r="G16" s="5"/>
      <c r="H16" s="5"/>
      <c r="I16" s="5"/>
      <c r="J16" s="5"/>
      <c r="K16" s="5"/>
      <c r="L16" s="5"/>
    </row>
    <row r="17" spans="2:12">
      <c r="B17" s="77"/>
      <c r="C17" s="39"/>
      <c r="D17" s="40">
        <v>0</v>
      </c>
      <c r="E17" s="41"/>
      <c r="F17" s="47">
        <f t="shared" si="0"/>
        <v>0</v>
      </c>
      <c r="G17" s="5"/>
      <c r="H17" s="5"/>
      <c r="I17" s="5"/>
      <c r="J17" s="5"/>
      <c r="K17" s="5"/>
      <c r="L17" s="5"/>
    </row>
    <row r="18" spans="2:12">
      <c r="B18" s="77"/>
      <c r="C18" s="76" t="s">
        <v>74</v>
      </c>
      <c r="D18" s="76"/>
      <c r="E18" s="76"/>
      <c r="F18" s="33"/>
      <c r="G18" s="5"/>
      <c r="H18" s="5"/>
      <c r="I18" s="5"/>
      <c r="J18" s="5"/>
      <c r="K18" s="5"/>
      <c r="L18" s="5"/>
    </row>
    <row r="19" spans="2:12" ht="34">
      <c r="B19" s="77"/>
      <c r="C19" s="6" t="s">
        <v>69</v>
      </c>
      <c r="D19" s="32" t="s">
        <v>75</v>
      </c>
      <c r="E19" s="32" t="s">
        <v>26</v>
      </c>
      <c r="F19" s="5"/>
      <c r="G19" s="5"/>
      <c r="H19" s="5"/>
      <c r="I19" s="5"/>
      <c r="J19" s="5"/>
      <c r="K19" s="5"/>
      <c r="L19" s="5"/>
    </row>
    <row r="20" spans="2:12">
      <c r="B20" s="77"/>
      <c r="C20" s="39" t="s">
        <v>90</v>
      </c>
      <c r="D20" s="46">
        <v>50000</v>
      </c>
      <c r="E20" s="34">
        <f>D20/52</f>
        <v>961.53846153846155</v>
      </c>
      <c r="F20" s="5"/>
      <c r="G20" s="5"/>
      <c r="H20" s="5"/>
      <c r="I20" s="5"/>
      <c r="J20" s="5"/>
      <c r="K20" s="5"/>
      <c r="L20" s="5"/>
    </row>
    <row r="21" spans="2:12">
      <c r="B21" s="77"/>
      <c r="C21" s="39"/>
      <c r="D21" s="46">
        <v>0</v>
      </c>
      <c r="E21" s="31"/>
      <c r="F21" s="5"/>
      <c r="G21" s="5"/>
      <c r="H21" s="5"/>
      <c r="I21" s="5"/>
      <c r="J21" s="5"/>
      <c r="K21" s="5"/>
      <c r="L21" s="5"/>
    </row>
    <row r="22" spans="2:12">
      <c r="B22" s="77"/>
      <c r="C22" s="39"/>
      <c r="D22" s="46">
        <v>0</v>
      </c>
      <c r="E22" s="31"/>
      <c r="F22" s="5"/>
      <c r="G22" s="5"/>
      <c r="H22" s="5"/>
      <c r="I22" s="5"/>
      <c r="J22" s="5"/>
      <c r="K22" s="5"/>
      <c r="L22" s="5"/>
    </row>
    <row r="23" spans="2:12">
      <c r="B23" s="77"/>
      <c r="C23" s="39"/>
      <c r="D23" s="46">
        <v>0</v>
      </c>
      <c r="E23" s="31"/>
      <c r="F23" s="5"/>
      <c r="G23" s="5"/>
      <c r="H23" s="5"/>
      <c r="I23" s="5"/>
      <c r="J23" s="5"/>
      <c r="K23" s="5"/>
      <c r="L23" s="5"/>
    </row>
    <row r="24" spans="2:12">
      <c r="B24" s="77"/>
      <c r="C24" s="39"/>
      <c r="D24" s="46">
        <v>0</v>
      </c>
      <c r="E24" s="31"/>
      <c r="F24" s="5"/>
      <c r="G24" s="5"/>
      <c r="H24" s="5"/>
      <c r="I24" s="5"/>
      <c r="J24" s="5"/>
      <c r="K24" s="5"/>
      <c r="L24" s="5"/>
    </row>
    <row r="25" spans="2:12">
      <c r="B25" s="37"/>
      <c r="C25" s="5"/>
      <c r="D25" s="38"/>
      <c r="E25" s="36"/>
      <c r="F25" s="36"/>
      <c r="G25" s="5"/>
      <c r="H25" s="5"/>
      <c r="I25" s="5"/>
      <c r="J25" s="5"/>
      <c r="K25" s="5"/>
      <c r="L25" s="5"/>
    </row>
    <row r="26" spans="2:12" ht="16" customHeight="1">
      <c r="B26" s="74" t="s">
        <v>77</v>
      </c>
      <c r="C26" s="73" t="s">
        <v>73</v>
      </c>
      <c r="D26" s="73"/>
      <c r="E26" s="73"/>
      <c r="F26" s="73"/>
      <c r="G26" s="35"/>
      <c r="H26" s="35"/>
      <c r="I26" s="35"/>
      <c r="J26" s="35"/>
      <c r="K26" s="35"/>
      <c r="L26" s="35"/>
    </row>
    <row r="27" spans="2:12" ht="34">
      <c r="B27" s="74"/>
      <c r="C27" s="6" t="s">
        <v>69</v>
      </c>
      <c r="D27" s="6" t="s">
        <v>89</v>
      </c>
      <c r="E27" s="32" t="s">
        <v>70</v>
      </c>
      <c r="F27" s="6" t="s">
        <v>71</v>
      </c>
      <c r="G27" s="35"/>
      <c r="H27" s="35"/>
      <c r="I27" s="35"/>
      <c r="J27" s="35"/>
      <c r="K27" s="35"/>
      <c r="L27" s="35"/>
    </row>
    <row r="28" spans="2:12">
      <c r="B28" s="74"/>
      <c r="C28" s="39" t="s">
        <v>91</v>
      </c>
      <c r="D28" s="40">
        <v>15</v>
      </c>
      <c r="E28" s="41">
        <v>80</v>
      </c>
      <c r="F28" s="47">
        <f>D28*E28</f>
        <v>1200</v>
      </c>
      <c r="G28" s="35"/>
      <c r="H28" s="35"/>
      <c r="I28" s="35"/>
      <c r="J28" s="35"/>
      <c r="K28" s="35"/>
      <c r="L28" s="35"/>
    </row>
    <row r="29" spans="2:12">
      <c r="B29" s="74"/>
      <c r="C29" s="39"/>
      <c r="D29" s="40">
        <v>0</v>
      </c>
      <c r="E29" s="41"/>
      <c r="F29" s="47">
        <f>D29*E29</f>
        <v>0</v>
      </c>
      <c r="G29" s="35"/>
      <c r="H29" s="35"/>
      <c r="I29" s="35"/>
      <c r="J29" s="35"/>
      <c r="K29" s="35"/>
      <c r="L29" s="35"/>
    </row>
    <row r="30" spans="2:12">
      <c r="B30" s="74"/>
      <c r="C30" s="39"/>
      <c r="D30" s="40">
        <v>0</v>
      </c>
      <c r="E30" s="41"/>
      <c r="F30" s="47">
        <f t="shared" ref="F30:F37" si="1">D30*E30</f>
        <v>0</v>
      </c>
      <c r="G30" s="35"/>
      <c r="H30" s="35"/>
      <c r="I30" s="35"/>
      <c r="J30" s="35"/>
      <c r="K30" s="35"/>
      <c r="L30" s="35"/>
    </row>
    <row r="31" spans="2:12">
      <c r="B31" s="74"/>
      <c r="C31" s="39"/>
      <c r="D31" s="40">
        <v>0</v>
      </c>
      <c r="E31" s="41"/>
      <c r="F31" s="47">
        <f t="shared" si="1"/>
        <v>0</v>
      </c>
      <c r="G31" s="35"/>
      <c r="H31" s="35"/>
      <c r="I31" s="35"/>
      <c r="J31" s="35"/>
      <c r="K31" s="35"/>
      <c r="L31" s="35"/>
    </row>
    <row r="32" spans="2:12">
      <c r="B32" s="74"/>
      <c r="C32" s="39"/>
      <c r="D32" s="40">
        <v>0</v>
      </c>
      <c r="E32" s="41"/>
      <c r="F32" s="47">
        <f t="shared" si="1"/>
        <v>0</v>
      </c>
      <c r="G32" s="35"/>
      <c r="H32" s="35"/>
      <c r="I32" s="35"/>
      <c r="J32" s="35"/>
      <c r="K32" s="35"/>
      <c r="L32" s="35"/>
    </row>
    <row r="33" spans="2:12">
      <c r="B33" s="74"/>
      <c r="C33" s="39"/>
      <c r="D33" s="40">
        <v>0</v>
      </c>
      <c r="E33" s="41"/>
      <c r="F33" s="47">
        <f t="shared" si="1"/>
        <v>0</v>
      </c>
      <c r="G33" s="35"/>
      <c r="H33" s="35"/>
      <c r="I33" s="35"/>
      <c r="J33" s="35"/>
      <c r="K33" s="35"/>
      <c r="L33" s="35"/>
    </row>
    <row r="34" spans="2:12">
      <c r="B34" s="74"/>
      <c r="C34" s="39"/>
      <c r="D34" s="40">
        <v>0</v>
      </c>
      <c r="E34" s="41"/>
      <c r="F34" s="47">
        <f t="shared" si="1"/>
        <v>0</v>
      </c>
      <c r="G34" s="35"/>
      <c r="H34" s="35"/>
      <c r="I34" s="35"/>
      <c r="J34" s="35"/>
      <c r="K34" s="35"/>
      <c r="L34" s="35"/>
    </row>
    <row r="35" spans="2:12">
      <c r="B35" s="74"/>
      <c r="C35" s="39"/>
      <c r="D35" s="40">
        <v>0</v>
      </c>
      <c r="E35" s="41"/>
      <c r="F35" s="47">
        <f t="shared" si="1"/>
        <v>0</v>
      </c>
      <c r="G35" s="35"/>
      <c r="H35" s="35"/>
      <c r="I35" s="35"/>
      <c r="J35" s="35"/>
      <c r="K35" s="35"/>
      <c r="L35" s="35"/>
    </row>
    <row r="36" spans="2:12">
      <c r="B36" s="74"/>
      <c r="C36" s="39"/>
      <c r="D36" s="40">
        <v>0</v>
      </c>
      <c r="E36" s="41"/>
      <c r="F36" s="47">
        <f t="shared" si="1"/>
        <v>0</v>
      </c>
      <c r="G36" s="35"/>
      <c r="H36" s="35"/>
      <c r="I36" s="35"/>
      <c r="J36" s="35"/>
      <c r="K36" s="35"/>
      <c r="L36" s="35"/>
    </row>
    <row r="37" spans="2:12">
      <c r="B37" s="74"/>
      <c r="C37" s="39"/>
      <c r="D37" s="40">
        <v>0</v>
      </c>
      <c r="E37" s="41"/>
      <c r="F37" s="47">
        <f t="shared" si="1"/>
        <v>0</v>
      </c>
      <c r="G37" s="35"/>
      <c r="H37" s="35"/>
      <c r="I37" s="35"/>
      <c r="J37" s="35"/>
      <c r="K37" s="35"/>
      <c r="L37" s="35"/>
    </row>
    <row r="38" spans="2:12">
      <c r="B38" s="74"/>
      <c r="C38" s="39"/>
      <c r="D38" s="40">
        <v>0</v>
      </c>
      <c r="E38" s="41"/>
      <c r="F38" s="47">
        <f>D38*E38</f>
        <v>0</v>
      </c>
      <c r="G38" s="35"/>
      <c r="H38" s="35"/>
      <c r="I38" s="35"/>
      <c r="J38" s="35"/>
      <c r="K38" s="35"/>
      <c r="L38" s="35"/>
    </row>
    <row r="39" spans="2:12">
      <c r="B39" s="74"/>
      <c r="C39" s="39"/>
      <c r="D39" s="40">
        <v>0</v>
      </c>
      <c r="E39" s="41"/>
      <c r="F39" s="47">
        <f t="shared" ref="F39:F40" si="2">D39*E39</f>
        <v>0</v>
      </c>
      <c r="G39" s="35"/>
      <c r="H39" s="35"/>
      <c r="I39" s="35"/>
      <c r="J39" s="35"/>
      <c r="K39" s="35"/>
      <c r="L39" s="35"/>
    </row>
    <row r="40" spans="2:12">
      <c r="B40" s="74"/>
      <c r="C40" s="39"/>
      <c r="D40" s="40">
        <v>0</v>
      </c>
      <c r="E40" s="41"/>
      <c r="F40" s="47">
        <f t="shared" si="2"/>
        <v>0</v>
      </c>
      <c r="G40" s="35"/>
      <c r="H40" s="35"/>
      <c r="I40" s="35"/>
      <c r="J40" s="35"/>
      <c r="K40" s="35"/>
      <c r="L40" s="35"/>
    </row>
    <row r="41" spans="2:12">
      <c r="B41" s="74"/>
      <c r="C41" s="73" t="s">
        <v>74</v>
      </c>
      <c r="D41" s="73"/>
      <c r="E41" s="73"/>
      <c r="F41" s="73"/>
      <c r="G41" s="35"/>
      <c r="H41" s="35"/>
      <c r="I41" s="35"/>
      <c r="J41" s="35"/>
      <c r="K41" s="35"/>
      <c r="L41" s="35"/>
    </row>
    <row r="42" spans="2:12" ht="34">
      <c r="B42" s="74"/>
      <c r="C42" s="6" t="s">
        <v>69</v>
      </c>
      <c r="D42" s="32" t="s">
        <v>75</v>
      </c>
      <c r="E42" s="32" t="s">
        <v>26</v>
      </c>
      <c r="F42" s="35"/>
      <c r="G42" s="35"/>
      <c r="H42" s="35"/>
      <c r="I42" s="35"/>
      <c r="J42" s="35"/>
      <c r="K42" s="35"/>
      <c r="L42" s="35"/>
    </row>
    <row r="43" spans="2:12">
      <c r="B43" s="74"/>
      <c r="C43" s="39" t="s">
        <v>92</v>
      </c>
      <c r="D43" s="46">
        <v>50000</v>
      </c>
      <c r="E43" s="48">
        <f>D43/52</f>
        <v>961.53846153846155</v>
      </c>
      <c r="F43" s="35"/>
      <c r="G43" s="35"/>
      <c r="H43" s="35"/>
      <c r="I43" s="35"/>
      <c r="J43" s="35"/>
      <c r="K43" s="35"/>
      <c r="L43" s="35"/>
    </row>
    <row r="44" spans="2:12">
      <c r="B44" s="74"/>
      <c r="C44" s="39"/>
      <c r="D44" s="46">
        <v>0</v>
      </c>
      <c r="E44" s="49"/>
      <c r="F44" s="35"/>
      <c r="G44" s="35"/>
      <c r="H44" s="35"/>
      <c r="I44" s="35"/>
      <c r="J44" s="35"/>
      <c r="K44" s="35"/>
      <c r="L44" s="35"/>
    </row>
    <row r="45" spans="2:12">
      <c r="B45" s="74"/>
      <c r="C45" s="39"/>
      <c r="D45" s="46">
        <v>0</v>
      </c>
      <c r="E45" s="49"/>
      <c r="F45" s="35"/>
      <c r="G45" s="35"/>
      <c r="H45" s="35"/>
      <c r="I45" s="35"/>
      <c r="J45" s="35"/>
      <c r="K45" s="35"/>
      <c r="L45" s="35"/>
    </row>
    <row r="46" spans="2:12">
      <c r="B46" s="74"/>
      <c r="C46" s="39"/>
      <c r="D46" s="46">
        <v>0</v>
      </c>
      <c r="E46" s="49"/>
      <c r="F46" s="35"/>
      <c r="G46" s="35"/>
      <c r="H46" s="35"/>
      <c r="I46" s="35"/>
      <c r="J46" s="35"/>
      <c r="K46" s="35"/>
      <c r="L46" s="35"/>
    </row>
    <row r="47" spans="2:12">
      <c r="B47" s="74"/>
      <c r="C47" s="39"/>
      <c r="D47" s="46">
        <v>0</v>
      </c>
      <c r="E47" s="49"/>
      <c r="F47" s="35"/>
      <c r="G47" s="35"/>
      <c r="H47" s="35"/>
      <c r="I47" s="35"/>
      <c r="J47" s="35"/>
      <c r="K47" s="35"/>
      <c r="L47" s="35"/>
    </row>
    <row r="48" spans="2: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</sheetData>
  <sheetProtection algorithmName="SHA-512" hashValue="gvageIJVi6jPSWaI6deG1pUUZW33ytDdF5SMCkOsInH7Plfc8b0rVapSAA7LU622QI/3S2CAAqY4uJ6pCyZXoA==" saltValue="4G4UXXp8wmRauo7Q8mmTqA==" spinCount="100000" sheet="1" objects="1" scenarios="1"/>
  <mergeCells count="8">
    <mergeCell ref="C41:F41"/>
    <mergeCell ref="B26:B47"/>
    <mergeCell ref="B1:L2"/>
    <mergeCell ref="H5:K5"/>
    <mergeCell ref="C18:E18"/>
    <mergeCell ref="B3:B24"/>
    <mergeCell ref="C3:F3"/>
    <mergeCell ref="C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STAFFING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Alex Barrow</cp:lastModifiedBy>
  <cp:revision/>
  <dcterms:created xsi:type="dcterms:W3CDTF">2020-04-08T21:33:28Z</dcterms:created>
  <dcterms:modified xsi:type="dcterms:W3CDTF">2020-05-15T21:29:30Z</dcterms:modified>
  <cp:category/>
  <cp:contentStatus/>
</cp:coreProperties>
</file>